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enmattecentrum/Downloads/"/>
    </mc:Choice>
  </mc:AlternateContent>
  <xr:revisionPtr revIDLastSave="0" documentId="8_{5DDF1E9C-936F-FE4C-A3CE-2EAD8A32EAF7}" xr6:coauthVersionLast="45" xr6:coauthVersionMax="45" xr10:uidLastSave="{00000000-0000-0000-0000-000000000000}"/>
  <bookViews>
    <workbookView xWindow="780" yWindow="1000" windowWidth="27640" windowHeight="15320" xr2:uid="{047227DC-9A7C-4D48-BD80-3D3CBDAA81C6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7" i="1" l="1"/>
  <c r="Y17" i="1"/>
  <c r="V17" i="1"/>
  <c r="U17" i="1"/>
  <c r="N11" i="1"/>
  <c r="R9" i="1"/>
  <c r="Q9" i="1"/>
  <c r="M6" i="1"/>
  <c r="J5" i="1"/>
  <c r="I5" i="1"/>
  <c r="F5" i="1"/>
  <c r="B8" i="1" s="1"/>
  <c r="B7" i="1" s="1"/>
  <c r="E5" i="1"/>
  <c r="B10" i="1" s="1"/>
  <c r="B12" i="1" s="1"/>
  <c r="B13" i="1" s="1"/>
  <c r="M3" i="1"/>
  <c r="M2" i="1"/>
  <c r="M11" i="1" s="1"/>
  <c r="B11" i="1" s="1"/>
</calcChain>
</file>

<file path=xl/sharedStrings.xml><?xml version="1.0" encoding="utf-8"?>
<sst xmlns="http://schemas.openxmlformats.org/spreadsheetml/2006/main" count="79" uniqueCount="42">
  <si>
    <t>Malmö (203)</t>
  </si>
  <si>
    <t>Arvode VT</t>
  </si>
  <si>
    <t>Budget</t>
  </si>
  <si>
    <t>Använt</t>
  </si>
  <si>
    <t>Arvode HT</t>
  </si>
  <si>
    <t>Volontärsaktivitet</t>
  </si>
  <si>
    <t>Konvent</t>
  </si>
  <si>
    <t>Marknadsföring</t>
  </si>
  <si>
    <t>Resor</t>
  </si>
  <si>
    <t>Intäkter</t>
  </si>
  <si>
    <t>Projektledare</t>
  </si>
  <si>
    <t>Grundarvode PL</t>
  </si>
  <si>
    <t>Vårtermin (15*200)</t>
  </si>
  <si>
    <t>Fika</t>
  </si>
  <si>
    <t>Todo mässan</t>
  </si>
  <si>
    <t>MUCF tilldelning</t>
  </si>
  <si>
    <t xml:space="preserve">Extra räknestugor </t>
  </si>
  <si>
    <t>Hösttermin (15*200)</t>
  </si>
  <si>
    <t>Tryck av prov</t>
  </si>
  <si>
    <t>Diverse</t>
  </si>
  <si>
    <t xml:space="preserve">Marknadsföring </t>
  </si>
  <si>
    <t>Extra</t>
  </si>
  <si>
    <t>Förkonvent</t>
  </si>
  <si>
    <t>Summa</t>
  </si>
  <si>
    <t>Fika vid intervju</t>
  </si>
  <si>
    <t>Lovskolor</t>
  </si>
  <si>
    <t>Profilprodukter</t>
  </si>
  <si>
    <t>Styrelsemöte</t>
  </si>
  <si>
    <t>Fika (15 st)</t>
  </si>
  <si>
    <t>Fika sommar</t>
  </si>
  <si>
    <t>Tillgängligt</t>
  </si>
  <si>
    <t>Totala utgifter</t>
  </si>
  <si>
    <t xml:space="preserve">Frukt </t>
  </si>
  <si>
    <t>Kontorsmaterial</t>
  </si>
  <si>
    <t>Lokalt årsmöte</t>
  </si>
  <si>
    <t>Förväntad arvodering</t>
  </si>
  <si>
    <t>Förväntade utgifter</t>
  </si>
  <si>
    <t>Totalt planerade utgifter</t>
  </si>
  <si>
    <t>Buffert</t>
  </si>
  <si>
    <t>Andra utgifter</t>
  </si>
  <si>
    <t>Riksårsmöte</t>
  </si>
  <si>
    <t>Konferena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</si>
</sst>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/>
        <bgColor theme="9"/>
      </patternFill>
    </fill>
    <fill>
      <patternFill patternType="solid">
        <fgColor rgb="FFFFC000"/>
        <bgColor rgb="FFFFC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9"/>
      </right>
      <top style="thin">
        <color theme="9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</cellStyleXfs>
  <cellXfs count="32">
    <xf numFmtId="0" fontId="0" fillId="0" borderId="0" xfId="0"/>
    <xf numFmtId="164" fontId="4" fillId="8" borderId="1" xfId="0" applyNumberFormat="1" applyFont="1" applyFill="1" applyBorder="1"/>
    <xf numFmtId="1" fontId="5" fillId="8" borderId="2" xfId="0" applyNumberFormat="1" applyFont="1" applyFill="1" applyBorder="1"/>
    <xf numFmtId="164" fontId="0" fillId="0" borderId="0" xfId="0" applyNumberFormat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0" fillId="0" borderId="3" xfId="0" applyNumberFormat="1" applyBorder="1"/>
    <xf numFmtId="164" fontId="0" fillId="0" borderId="4" xfId="0" applyNumberFormat="1" applyBorder="1"/>
    <xf numFmtId="164" fontId="6" fillId="0" borderId="0" xfId="0" applyNumberFormat="1" applyFont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3" fillId="7" borderId="1" xfId="6" applyNumberFormat="1" applyBorder="1"/>
    <xf numFmtId="164" fontId="3" fillId="7" borderId="2" xfId="6" applyNumberFormat="1" applyBorder="1"/>
    <xf numFmtId="164" fontId="2" fillId="2" borderId="5" xfId="1" applyNumberFormat="1" applyBorder="1"/>
    <xf numFmtId="164" fontId="2" fillId="2" borderId="6" xfId="1" applyNumberFormat="1" applyBorder="1"/>
    <xf numFmtId="164" fontId="7" fillId="9" borderId="8" xfId="0" applyNumberFormat="1" applyFont="1" applyFill="1" applyBorder="1"/>
    <xf numFmtId="164" fontId="7" fillId="9" borderId="9" xfId="0" applyNumberFormat="1" applyFont="1" applyFill="1" applyBorder="1"/>
    <xf numFmtId="164" fontId="7" fillId="9" borderId="10" xfId="0" applyNumberFormat="1" applyFont="1" applyFill="1" applyBorder="1"/>
    <xf numFmtId="164" fontId="1" fillId="6" borderId="1" xfId="5" applyNumberFormat="1" applyBorder="1"/>
    <xf numFmtId="164" fontId="1" fillId="6" borderId="2" xfId="5" applyNumberFormat="1" applyBorder="1"/>
    <xf numFmtId="164" fontId="8" fillId="0" borderId="8" xfId="0" applyNumberFormat="1" applyFont="1" applyBorder="1"/>
    <xf numFmtId="164" fontId="0" fillId="0" borderId="11" xfId="0" applyNumberFormat="1" applyBorder="1"/>
    <xf numFmtId="164" fontId="1" fillId="5" borderId="3" xfId="4" applyNumberFormat="1" applyBorder="1"/>
    <xf numFmtId="164" fontId="1" fillId="5" borderId="4" xfId="4" applyNumberFormat="1" applyBorder="1"/>
    <xf numFmtId="164" fontId="9" fillId="0" borderId="8" xfId="0" applyNumberFormat="1" applyFont="1" applyBorder="1"/>
    <xf numFmtId="164" fontId="1" fillId="4" borderId="3" xfId="3" applyNumberFormat="1" applyBorder="1"/>
    <xf numFmtId="164" fontId="1" fillId="4" borderId="4" xfId="3" applyNumberFormat="1" applyBorder="1"/>
    <xf numFmtId="164" fontId="0" fillId="0" borderId="12" xfId="0" applyNumberFormat="1" applyBorder="1"/>
    <xf numFmtId="164" fontId="3" fillId="3" borderId="5" xfId="2" applyNumberFormat="1" applyBorder="1"/>
    <xf numFmtId="164" fontId="3" fillId="3" borderId="6" xfId="2" applyNumberFormat="1" applyBorder="1"/>
    <xf numFmtId="164" fontId="10" fillId="0" borderId="13" xfId="0" applyNumberFormat="1" applyFont="1" applyBorder="1"/>
  </cellXfs>
  <cellStyles count="7">
    <cellStyle name="20 % - Dekorfärg4" xfId="3" builtinId="42"/>
    <cellStyle name="40 % - Dekorfärg4" xfId="4" builtinId="43"/>
    <cellStyle name="60 % - Dekorfärg4" xfId="5" builtinId="44"/>
    <cellStyle name="Dekorfärg4" xfId="2" builtinId="41"/>
    <cellStyle name="Dekorfärg6" xfId="6" builtinId="49"/>
    <cellStyle name="Dålig" xfId="1" builtinId="27"/>
    <cellStyle name="Normal" xfId="0" builtinId="0"/>
  </cellStyles>
  <dxfs count="89"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kr&quot;"/>
    </dxf>
    <dxf>
      <numFmt numFmtId="164" formatCode="#,##0.00\ &quot;kr&quot;"/>
      <fill>
        <patternFill patternType="none">
          <fgColor indexed="64"/>
          <bgColor indexed="65"/>
        </patternFill>
      </fill>
    </dxf>
    <dxf>
      <numFmt numFmtId="164" formatCode="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numFmt numFmtId="164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0\ &quot;k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#,##0.00\ &quot;kr&quot;"/>
    </dxf>
    <dxf>
      <numFmt numFmtId="164" formatCode="#,##0.00\ &quot;kr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ttecentrum.sharepoint.com/Users/karolinalisslo/Desktop/2016(1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versikt"/>
      <sheetName val="Intäkter"/>
      <sheetName val="Kostnader"/>
      <sheetName val="Löner"/>
      <sheetName val="Webb"/>
      <sheetName val="Marknadsföring"/>
      <sheetName val="Projekt"/>
      <sheetName val="2016(1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B76EE9-BBE1-2743-A0B7-B564F1EA555D}" name="Sponsorer142231506172839415123324726176" displayName="Sponsorer142231506172839415123324726176" ref="A2:B5" totalsRowShown="0" headerRowDxfId="88" dataDxfId="87" headerRowCellStyle="Dekorfärg6" dataCellStyle="Dekorfärg6">
  <autoFilter ref="A2:B5" xr:uid="{89262BBC-3777-984D-B9F8-9A4B359274F5}"/>
  <tableColumns count="2">
    <tableColumn id="1" xr3:uid="{A3A12E77-402B-CC42-A18E-1EB3B18D22CB}" name="Intäkter" dataDxfId="86"/>
    <tableColumn id="2" xr3:uid="{D89A3B51-8E3F-DE48-B02C-E730406E0C45}" name="Budget" dataDxfId="85">
      <calculatedColumnFormula>SUM([1]!Stugvärdar[Budget])</calculatedColumnFormula>
    </tableColumn>
  </tableColumns>
  <tableStyleInfo name="TableStyleLight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7188739-F1F2-F448-B1ED-AC9094C67E06}" name="Programvaror12202837566778891008172242256270105" displayName="Programvaror12202837566778891008172242256270105" ref="L8:N11" totalsRowCount="1" headerRowDxfId="30" dataDxfId="29" totalsRowDxfId="28" dataCellStyle="Normal">
  <autoFilter ref="L8:N10" xr:uid="{337DC0E6-7C81-9140-A4EF-68CFBB304BF1}"/>
  <tableColumns count="3">
    <tableColumn id="1" xr3:uid="{32FCB395-DBFC-F64E-8258-8ACBC53CC517}" name="Frukt " totalsRowLabel="Summa" dataDxfId="26" totalsRowDxfId="27" dataCellStyle="Normal"/>
    <tableColumn id="2" xr3:uid="{A18E095C-AFB6-A747-9F68-A0B1D341C623}" name="Budget" totalsRowFunction="custom" dataDxfId="24" totalsRowDxfId="25" dataCellStyle="Normal">
      <totalsRowFormula>SUM(M2:M10)</totalsRowFormula>
    </tableColumn>
    <tableColumn id="3" xr3:uid="{E090CA62-C83D-9B49-84D3-50520A464C45}" name="Använt" totalsRowFunction="sum" dataDxfId="22" totalsRowDxfId="23" dataCellStyle="Normal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8686088-0D85-EC47-A9D2-7111FBF12C8E}" name="Programvaror910182635546576879839173243257271106" displayName="Programvaror910182635546576879839173243257271106" ref="X1:Z4" totalsRowShown="0" headerRowDxfId="21" dataDxfId="20">
  <autoFilter ref="X1:Z4" xr:uid="{443D03F0-9D00-BE4D-987C-1E380A66FBE3}"/>
  <tableColumns count="3">
    <tableColumn id="1" xr3:uid="{82D22CE7-F75B-7F4F-A694-B0848CF85CEB}" name="Resor" dataDxfId="19"/>
    <tableColumn id="2" xr3:uid="{BC226EA2-A16A-3B43-98AE-EF8FCDBEF859}" name="Budget" dataDxfId="18"/>
    <tableColumn id="3" xr3:uid="{5FDC2F5A-BE15-F845-A2D2-387FC0147DA7}" name="Använt" dataDxfId="17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2A085D7-09A3-4941-9238-6CD774FD7B07}" name="Programvaror91011192736556677889941174244258272107" displayName="Programvaror91011192736556677889941174244258272107" ref="X5:Z8" totalsRowShown="0" headerRowDxfId="16" dataDxfId="15">
  <autoFilter ref="X5:Z8" xr:uid="{7FF36D8A-05BB-3D41-8F1B-403D89FB967C}"/>
  <tableColumns count="3">
    <tableColumn id="1" xr3:uid="{759998A2-EEB6-5D49-A6E2-7DA8519F4B35}" name="Styrelsemöte" dataDxfId="14"/>
    <tableColumn id="2" xr3:uid="{47DE67F1-E2B1-BF45-8382-A3B89E90813E}" name="Budget" dataDxfId="13"/>
    <tableColumn id="3" xr3:uid="{86C024E1-6FE4-804C-8956-131D098BFA3F}" name="Använt" dataDxfId="12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2415C06-1423-9345-B3E6-2C15992F466B}" name="Programvaror91018263554657687983942175245259273108" displayName="Programvaror91018263554657687983942175245259273108" ref="X9:Z12" totalsRowShown="0" headerRowDxfId="11" dataDxfId="10">
  <autoFilter ref="X9:Z12" xr:uid="{0DF4C79D-3972-594A-8DD3-4ABF3762F112}"/>
  <tableColumns count="3">
    <tableColumn id="1" xr3:uid="{AB2EECFF-0195-7D4A-9DB0-EAA05F9CF631}" name="Lokalt årsmöte" dataDxfId="9"/>
    <tableColumn id="2" xr3:uid="{5EFE46F7-EBFA-7448-8324-2B069D844EDD}" name="Budget" dataDxfId="8"/>
    <tableColumn id="3" xr3:uid="{B3449942-DA1A-E549-86B2-E184194A02A4}" name="Använt" dataDxfId="7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F2D3226-7C17-EA43-BEAE-2676B196EBB6}" name="Programvaror9101119273655667788994143176246260274109" displayName="Programvaror9101119273655667788994143176246260274109" ref="X13:Z17" totalsRowCount="1" headerRowDxfId="6" dataDxfId="5">
  <autoFilter ref="X13:Z16" xr:uid="{8E464B71-D0F2-1841-BCC4-18D33256EF59}"/>
  <tableColumns count="3">
    <tableColumn id="1" xr3:uid="{ED9BF4E1-98ED-5144-976C-54D955196F35}" name="Riksårsmöte" totalsRowLabel="Summa" dataDxfId="4"/>
    <tableColumn id="2" xr3:uid="{4E2ABE8A-B1C6-3944-ABBB-1D7A471CF6C1}" name="Budget" totalsRowFunction="custom" dataDxfId="2" totalsRowDxfId="3">
      <totalsRowFormula>SUM(Y2:Y16)</totalsRowFormula>
    </tableColumn>
    <tableColumn id="3" xr3:uid="{DDB45262-D359-6040-8BF4-11D24A865090}" name="Använt" totalsRowFunction="custom" dataDxfId="0" totalsRowDxfId="1">
      <totalsRowFormula>SUM(Z2:Z16)</totalsRow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32E7D6-00ED-BF4D-BF81-205F227F1544}" name="IT_152332516273849515223424826277" displayName="IT_152332516273849515223424826277" ref="D1:F5" totalsRowCount="1" headerRowDxfId="84" dataDxfId="83" totalsRowDxfId="82" headerRowCellStyle="Normal" dataCellStyle="Normal">
  <autoFilter ref="D1:F4" xr:uid="{72DD2D5D-9DAE-7043-B0A9-FF292EE0138D}"/>
  <tableColumns count="3">
    <tableColumn id="1" xr3:uid="{260456D3-F01B-874B-BBDB-6399602608D7}" name="Arvode VT" totalsRowLabel="Summa" dataDxfId="80" totalsRowDxfId="81" dataCellStyle="Normal"/>
    <tableColumn id="2" xr3:uid="{83123C27-51C4-A84A-ADE8-708531585AFC}" name="Budget" totalsRowFunction="custom" dataDxfId="78" totalsRowDxfId="79" dataCellStyle="Normal">
      <totalsRowFormula>SUM(IT_152332516273849515223424826277[Budget])</totalsRowFormula>
    </tableColumn>
    <tableColumn id="3" xr3:uid="{334AC2D1-2463-DD4D-8AE2-DFCAF53AF375}" name="Använt" totalsRowFunction="sum" dataDxfId="76" totalsRowDxfId="77" dataCellStyle="Normal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497847-C27A-804C-8904-7F46BFAB914D}" name="Programvaror162433526374859615323524926378" displayName="Programvaror162433526374859615323524926378" ref="L1:N4" totalsRowShown="0" headerRowDxfId="75" dataDxfId="74" headerRowCellStyle="Normal" dataCellStyle="Normal">
  <autoFilter ref="L1:N4" xr:uid="{8C7A2AE6-A06E-4441-973D-69E3F5234AF3}"/>
  <tableColumns count="3">
    <tableColumn id="1" xr3:uid="{FA900839-9422-2B43-ACCA-3A86B7382D12}" name="Volontärsaktivitet" dataDxfId="73" dataCellStyle="Normal"/>
    <tableColumn id="2" xr3:uid="{2D95D5CB-93BA-0343-A5FE-0BAD03C953FD}" name="Budget" dataDxfId="72" dataCellStyle="Normal"/>
    <tableColumn id="3" xr3:uid="{1F42D3B0-CB60-D84A-AAE7-1A37EDA76A9E}" name="Använt" dataDxfId="71" dataCellStyle="Normal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942EAA-735E-F845-8508-D0F6427EDB07}" name="Programvaror9172534536475869715423625026479" displayName="Programvaror9172534536475869715423625026479" ref="L5:N7" totalsRowShown="0" headerRowDxfId="70" dataDxfId="69" headerRowCellStyle="Normal" dataCellStyle="Normal">
  <autoFilter ref="L5:N7" xr:uid="{240CB1B9-6A97-EB46-ACC7-FE3582F3DEC3}"/>
  <tableColumns count="3">
    <tableColumn id="1" xr3:uid="{2C08C70D-8D3C-6B42-959D-48FD3ADA8184}" name="Fika vid intervju" dataDxfId="68" dataCellStyle="Normal"/>
    <tableColumn id="2" xr3:uid="{EA8C746B-1DCA-FA40-85CA-AFFC031D443C}" name="Budget" dataDxfId="67" dataCellStyle="Normal"/>
    <tableColumn id="3" xr3:uid="{00EAD3B2-72B5-DF4B-9A08-423CBFDC9C27}" name="Använt" dataDxfId="66" dataCellStyle="Normal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462451-2344-D54A-A651-A26B62977B73}" name="Programvaror910182635546576879815523725126580" displayName="Programvaror910182635546576879815523725126580" ref="T1:V4" totalsRowShown="0" headerRowDxfId="65" dataDxfId="64">
  <autoFilter ref="T1:V4" xr:uid="{2F1FB7FD-ACA8-3540-8AC3-0C9F96C88571}"/>
  <tableColumns count="3">
    <tableColumn id="1" xr3:uid="{1795AD6F-0662-D246-8579-B71074D22039}" name="Marknadsföring" dataDxfId="63"/>
    <tableColumn id="2" xr3:uid="{D9E709B5-4C16-164E-A58A-8A391FA646E8}" name="Budget" dataDxfId="62"/>
    <tableColumn id="3" xr3:uid="{A887A3DD-EC96-BA44-A90D-51CC13E20404}" name="Använt" dataDxfId="61"/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2BF897A-B315-444F-B408-1EC5FF971109}" name="Programvaror91011192736556677889915623825226681" displayName="Programvaror91011192736556677889915623825226681" ref="T5:V17" totalsRowCount="1" headerRowDxfId="60" dataDxfId="59">
  <autoFilter ref="T5:V16" xr:uid="{F383CC1C-C85E-F544-958E-65F63FD76457}"/>
  <tableColumns count="3">
    <tableColumn id="1" xr3:uid="{805BB264-BA4E-3F4A-AC26-AFDDD513899B}" name="Profilprodukter" totalsRowLabel="Summa" dataDxfId="58"/>
    <tableColumn id="2" xr3:uid="{2ED6F7F2-71E0-DB44-BC18-4BACB472A3B2}" name="Budget" totalsRowFunction="custom" dataDxfId="56" totalsRowDxfId="57">
      <totalsRowFormula>SUM(U2:U16)</totalsRowFormula>
    </tableColumn>
    <tableColumn id="3" xr3:uid="{DAAEE44F-89C7-134C-BA12-6624FA6C5D93}" name="Använt" totalsRowFunction="custom" dataDxfId="54" totalsRowDxfId="55">
      <totalsRowFormula>SUM(V2:V16)</totalsRowFormula>
    </tableColumn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CD8F09B-E8F7-284A-A51E-FE2B1514382D}" name="IT_152332515970819210315723925326782" displayName="IT_152332515970819210315723925326782" ref="H1:J5" totalsRowCount="1" headerRowDxfId="53" dataDxfId="52" totalsRowDxfId="51" headerRowCellStyle="Normal" dataCellStyle="Normal">
  <autoFilter ref="H1:J4" xr:uid="{4B86BFFA-186D-1A4D-9E6C-78B7C441AEA5}"/>
  <tableColumns count="3">
    <tableColumn id="1" xr3:uid="{8BF3A15F-BF52-E849-BCD5-82254E95FDCA}" name="Arvode HT" totalsRowLabel="Summa" dataDxfId="49" totalsRowDxfId="50" dataCellStyle="Normal"/>
    <tableColumn id="2" xr3:uid="{06467F33-150B-FB40-8EC2-C5F09FB1F148}" name="Budget" totalsRowFunction="custom" dataDxfId="47" totalsRowDxfId="48" dataCellStyle="Normal">
      <totalsRowFormula>SUM(IT_152332515970819210315723925326782[Budget])</totalsRowFormula>
    </tableColumn>
    <tableColumn id="3" xr3:uid="{A83D6501-45A5-A544-A68C-FE3AC278276B}" name="Använt" totalsRowFunction="custom" dataDxfId="45" totalsRowDxfId="46" dataCellStyle="Normal">
      <totalsRowFormula>SUM(IT_152332515970819210315723925326782[Använt])</totalsRow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CC78154-0523-0540-85D8-916249814E3D}" name="Tabell2158240254268102" displayName="Tabell2158240254268102" ref="P1:R4" totalsRowShown="0" headerRowDxfId="44" dataDxfId="43">
  <autoFilter ref="P1:R4" xr:uid="{95DF54AC-C409-1048-BA8C-D17F34F1E976}"/>
  <tableColumns count="3">
    <tableColumn id="1" xr3:uid="{6AB776E2-E92D-5143-93A5-25786364450E}" name="Konvent" dataDxfId="42"/>
    <tableColumn id="2" xr3:uid="{16D36756-01FA-B841-A603-B81B62C371B9}" name="Budget" dataDxfId="41"/>
    <tableColumn id="3" xr3:uid="{6704EF0B-64D7-3A43-96A4-C2521A7DF32C}" name="Använt" dataDxfId="40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43D60EC-D0F0-A244-8B27-D676DB20605C}" name="Tabell3159241255269104" displayName="Tabell3159241255269104" ref="P5:R9" totalsRowCount="1" headerRowDxfId="39" dataDxfId="38" tableBorderDxfId="37">
  <autoFilter ref="P5:R8" xr:uid="{F0AE8AD8-DDD0-CF40-B4F4-21B6CE77F6A6}"/>
  <tableColumns count="3">
    <tableColumn id="1" xr3:uid="{E2F2AE48-C6AA-1944-8D9B-5F9083603E23}" name="Lovskolor" totalsRowLabel="Summa" dataDxfId="35" totalsRowDxfId="36"/>
    <tableColumn id="2" xr3:uid="{212FC30B-DAFC-6441-86AE-5171AF963CA9}" name="Budget" totalsRowFunction="custom" dataDxfId="33" totalsRowDxfId="34">
      <totalsRowFormula>SUM(Q2:Q8)</totalsRowFormula>
    </tableColumn>
    <tableColumn id="3" xr3:uid="{0C8893C4-87B4-834C-B618-3535927066BF}" name="Använt" totalsRowFunction="sum" dataDxfId="31" totalsRowDxfId="3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21AA2-D39D-D648-B29B-F8E9E5895B20}">
  <dimension ref="A1:Z23"/>
  <sheetViews>
    <sheetView tabSelected="1" workbookViewId="0">
      <selection sqref="A1:XFD1048576"/>
    </sheetView>
  </sheetViews>
  <sheetFormatPr baseColWidth="10" defaultColWidth="10.83203125" defaultRowHeight="16" x14ac:dyDescent="0.2"/>
  <cols>
    <col min="1" max="1" width="20.33203125" style="3" customWidth="1"/>
    <col min="2" max="2" width="11.5" style="3" bestFit="1" customWidth="1"/>
    <col min="3" max="3" width="2.1640625" style="3" customWidth="1"/>
    <col min="4" max="4" width="23.83203125" style="3" customWidth="1"/>
    <col min="5" max="6" width="11.33203125" style="3" bestFit="1" customWidth="1"/>
    <col min="7" max="7" width="2.6640625" style="3" customWidth="1"/>
    <col min="8" max="8" width="17.1640625" style="3" customWidth="1"/>
    <col min="9" max="10" width="11.1640625" style="3" customWidth="1"/>
    <col min="11" max="11" width="3.1640625" style="3" customWidth="1"/>
    <col min="12" max="12" width="19.1640625" style="3" customWidth="1"/>
    <col min="13" max="13" width="11.33203125" style="3" bestFit="1" customWidth="1"/>
    <col min="14" max="14" width="11" style="3" bestFit="1" customWidth="1"/>
    <col min="15" max="15" width="3.1640625" style="3" customWidth="1"/>
    <col min="16" max="16" width="12.33203125" style="3" customWidth="1"/>
    <col min="17" max="17" width="11.5" style="3" bestFit="1" customWidth="1"/>
    <col min="18" max="18" width="11.1640625" style="3" bestFit="1" customWidth="1"/>
    <col min="19" max="19" width="2.6640625" style="3" customWidth="1"/>
    <col min="20" max="20" width="17.5" style="3" customWidth="1"/>
    <col min="21" max="22" width="11.1640625" style="3" bestFit="1" customWidth="1"/>
    <col min="23" max="23" width="2.83203125" style="3" customWidth="1"/>
    <col min="24" max="24" width="13.83203125" style="3" customWidth="1"/>
    <col min="25" max="26" width="11" style="3" bestFit="1" customWidth="1"/>
    <col min="27" max="27" width="10.83203125" style="3"/>
    <col min="28" max="28" width="13.5" style="3" customWidth="1"/>
    <col min="29" max="16384" width="10.83203125" style="3"/>
  </cols>
  <sheetData>
    <row r="1" spans="1:26" ht="21" x14ac:dyDescent="0.25">
      <c r="A1" s="1" t="s">
        <v>0</v>
      </c>
      <c r="B1" s="2"/>
      <c r="D1" s="3" t="s">
        <v>1</v>
      </c>
      <c r="E1" s="3" t="s">
        <v>2</v>
      </c>
      <c r="F1" s="3" t="s">
        <v>3</v>
      </c>
      <c r="H1" s="3" t="s">
        <v>4</v>
      </c>
      <c r="I1" s="3" t="s">
        <v>2</v>
      </c>
      <c r="J1" s="3" t="s">
        <v>3</v>
      </c>
      <c r="L1" s="3" t="s">
        <v>5</v>
      </c>
      <c r="M1" s="3" t="s">
        <v>2</v>
      </c>
      <c r="N1" s="3" t="s">
        <v>3</v>
      </c>
      <c r="P1" s="3" t="s">
        <v>6</v>
      </c>
      <c r="Q1" s="3" t="s">
        <v>2</v>
      </c>
      <c r="R1" s="3" t="s">
        <v>3</v>
      </c>
      <c r="T1" s="3" t="s">
        <v>7</v>
      </c>
      <c r="U1" s="3" t="s">
        <v>2</v>
      </c>
      <c r="V1" s="3" t="s">
        <v>3</v>
      </c>
      <c r="X1" s="3" t="s">
        <v>8</v>
      </c>
      <c r="Y1" s="3" t="s">
        <v>2</v>
      </c>
      <c r="Z1" s="3" t="s">
        <v>3</v>
      </c>
    </row>
    <row r="2" spans="1:26" x14ac:dyDescent="0.2">
      <c r="A2" s="4" t="s">
        <v>9</v>
      </c>
      <c r="B2" s="5" t="s">
        <v>2</v>
      </c>
      <c r="D2" s="3" t="s">
        <v>10</v>
      </c>
      <c r="E2" s="3">
        <v>6000</v>
      </c>
      <c r="F2" s="3">
        <v>0</v>
      </c>
      <c r="H2" s="3" t="s">
        <v>11</v>
      </c>
      <c r="I2" s="3">
        <v>6000</v>
      </c>
      <c r="J2" s="3">
        <v>0</v>
      </c>
      <c r="L2" s="3" t="s">
        <v>12</v>
      </c>
      <c r="M2" s="3">
        <f>SUM(200*15)</f>
        <v>3000</v>
      </c>
      <c r="N2" s="3">
        <v>0</v>
      </c>
      <c r="P2" s="3" t="s">
        <v>13</v>
      </c>
      <c r="Q2" s="3">
        <v>5000</v>
      </c>
      <c r="R2" s="3">
        <v>0</v>
      </c>
      <c r="T2" s="3" t="s">
        <v>14</v>
      </c>
      <c r="U2" s="3">
        <v>3000</v>
      </c>
      <c r="V2" s="3">
        <v>0</v>
      </c>
      <c r="Y2" s="3">
        <v>0</v>
      </c>
      <c r="Z2" s="3">
        <v>0</v>
      </c>
    </row>
    <row r="3" spans="1:26" x14ac:dyDescent="0.2">
      <c r="A3" s="6" t="s">
        <v>15</v>
      </c>
      <c r="B3" s="7">
        <v>57750</v>
      </c>
      <c r="D3" s="3" t="s">
        <v>16</v>
      </c>
      <c r="E3" s="3">
        <v>3000</v>
      </c>
      <c r="F3" s="3">
        <v>0</v>
      </c>
      <c r="H3" s="3" t="s">
        <v>16</v>
      </c>
      <c r="I3" s="3">
        <v>3000</v>
      </c>
      <c r="J3" s="3">
        <v>0</v>
      </c>
      <c r="L3" s="3" t="s">
        <v>17</v>
      </c>
      <c r="M3" s="3">
        <f>SUM(200*15)</f>
        <v>3000</v>
      </c>
      <c r="N3" s="3">
        <v>0</v>
      </c>
      <c r="P3" s="3" t="s">
        <v>18</v>
      </c>
      <c r="Q3" s="3">
        <v>1500</v>
      </c>
      <c r="R3" s="3">
        <v>0</v>
      </c>
      <c r="T3" s="8" t="s">
        <v>19</v>
      </c>
      <c r="U3" s="3">
        <v>5000</v>
      </c>
      <c r="V3" s="3">
        <v>0</v>
      </c>
      <c r="X3" s="8"/>
      <c r="Y3" s="3">
        <v>0</v>
      </c>
      <c r="Z3" s="3">
        <v>0</v>
      </c>
    </row>
    <row r="4" spans="1:26" x14ac:dyDescent="0.2">
      <c r="A4" s="6"/>
      <c r="B4" s="7"/>
      <c r="D4" s="3" t="s">
        <v>20</v>
      </c>
      <c r="E4" s="3">
        <v>0</v>
      </c>
      <c r="F4" s="3">
        <v>0</v>
      </c>
      <c r="H4" s="3" t="s">
        <v>20</v>
      </c>
      <c r="I4" s="3">
        <v>0</v>
      </c>
      <c r="J4" s="3">
        <v>0</v>
      </c>
      <c r="L4" s="3" t="s">
        <v>21</v>
      </c>
      <c r="M4" s="3">
        <v>0</v>
      </c>
      <c r="N4" s="3">
        <v>0</v>
      </c>
      <c r="P4" s="3" t="s">
        <v>22</v>
      </c>
      <c r="Q4" s="3">
        <v>1000</v>
      </c>
      <c r="R4" s="3">
        <v>0</v>
      </c>
      <c r="U4" s="3">
        <v>0</v>
      </c>
      <c r="V4" s="3">
        <v>0</v>
      </c>
      <c r="Y4" s="3">
        <v>0</v>
      </c>
      <c r="Z4" s="3">
        <v>0</v>
      </c>
    </row>
    <row r="5" spans="1:26" ht="17" thickBot="1" x14ac:dyDescent="0.25">
      <c r="A5" s="9"/>
      <c r="B5" s="10"/>
      <c r="D5" s="3" t="s">
        <v>23</v>
      </c>
      <c r="E5" s="3">
        <f>SUM(IT_152332516273849515223424826277[Budget])</f>
        <v>9000</v>
      </c>
      <c r="F5" s="3">
        <f>SUBTOTAL(109,IT_152332516273849515223424826277[Använt])</f>
        <v>0</v>
      </c>
      <c r="H5" s="3" t="s">
        <v>23</v>
      </c>
      <c r="I5" s="3">
        <f>SUM(IT_152332515970819210315723925326782[Budget])</f>
        <v>9000</v>
      </c>
      <c r="J5" s="3">
        <f>SUM(IT_152332515970819210315723925326782[Använt])</f>
        <v>0</v>
      </c>
      <c r="L5" s="3" t="s">
        <v>24</v>
      </c>
      <c r="M5" s="3" t="s">
        <v>2</v>
      </c>
      <c r="N5" s="3" t="s">
        <v>3</v>
      </c>
      <c r="P5" s="3" t="s">
        <v>25</v>
      </c>
      <c r="Q5" s="3" t="s">
        <v>2</v>
      </c>
      <c r="R5" s="3" t="s">
        <v>3</v>
      </c>
      <c r="T5" s="3" t="s">
        <v>26</v>
      </c>
      <c r="U5" s="3" t="s">
        <v>2</v>
      </c>
      <c r="V5" s="3" t="s">
        <v>3</v>
      </c>
      <c r="X5" s="3" t="s">
        <v>27</v>
      </c>
      <c r="Y5" s="3" t="s">
        <v>2</v>
      </c>
      <c r="Z5" s="3" t="s">
        <v>3</v>
      </c>
    </row>
    <row r="6" spans="1:26" ht="17" thickBot="1" x14ac:dyDescent="0.25">
      <c r="L6" s="3" t="s">
        <v>28</v>
      </c>
      <c r="M6" s="3">
        <f>SUM(15*75)</f>
        <v>1125</v>
      </c>
      <c r="N6" s="3">
        <v>0</v>
      </c>
      <c r="P6" s="11" t="s">
        <v>29</v>
      </c>
      <c r="Q6" s="11">
        <v>5000</v>
      </c>
      <c r="R6" s="11">
        <v>0</v>
      </c>
      <c r="U6" s="3">
        <v>0</v>
      </c>
      <c r="V6" s="3">
        <v>0</v>
      </c>
      <c r="X6" s="3" t="s">
        <v>13</v>
      </c>
      <c r="Y6" s="3">
        <v>1250</v>
      </c>
      <c r="Z6" s="3">
        <v>0</v>
      </c>
    </row>
    <row r="7" spans="1:26" x14ac:dyDescent="0.2">
      <c r="A7" s="12" t="s">
        <v>30</v>
      </c>
      <c r="B7" s="13">
        <f>SUM(B3-B8)</f>
        <v>57750</v>
      </c>
      <c r="M7" s="3">
        <v>0</v>
      </c>
      <c r="N7" s="3">
        <v>0</v>
      </c>
      <c r="P7" s="11"/>
      <c r="Q7" s="11">
        <v>0</v>
      </c>
      <c r="R7" s="11">
        <v>0</v>
      </c>
      <c r="T7" s="8"/>
      <c r="U7" s="3">
        <v>0</v>
      </c>
      <c r="V7" s="3">
        <v>0</v>
      </c>
      <c r="X7" s="8"/>
      <c r="Y7" s="3">
        <v>0</v>
      </c>
      <c r="Z7" s="3">
        <v>0</v>
      </c>
    </row>
    <row r="8" spans="1:26" ht="17" thickBot="1" x14ac:dyDescent="0.25">
      <c r="A8" s="14" t="s">
        <v>31</v>
      </c>
      <c r="B8" s="15">
        <f>SUM(IT_152332516273849515223424826277[[#Totals],[Använt]]+IT_152332515970819210315723925326782[[#Totals],[Använt]]+Programvaror12202837566778891008172242256270105[[#Totals],[Använt]]+Tabell3159241255269104[[#Totals],[Använt]]+Programvaror91011192736556677889915623825226681[[#Totals],[Använt]]+Programvaror9101119273655667788994143176246260274109[[#Totals],[Använt]])</f>
        <v>0</v>
      </c>
      <c r="L8" s="3" t="s">
        <v>32</v>
      </c>
      <c r="M8" s="3" t="s">
        <v>2</v>
      </c>
      <c r="N8" s="3" t="s">
        <v>3</v>
      </c>
      <c r="P8" s="11"/>
      <c r="Q8" s="11">
        <v>0</v>
      </c>
      <c r="R8" s="11">
        <v>0</v>
      </c>
      <c r="U8" s="3">
        <v>0</v>
      </c>
      <c r="V8" s="3">
        <v>0</v>
      </c>
      <c r="Y8" s="3">
        <v>0</v>
      </c>
      <c r="Z8" s="3">
        <v>0</v>
      </c>
    </row>
    <row r="9" spans="1:26" ht="17" thickBot="1" x14ac:dyDescent="0.25">
      <c r="M9" s="3">
        <v>5800</v>
      </c>
      <c r="N9" s="3">
        <v>0</v>
      </c>
      <c r="P9" t="s">
        <v>23</v>
      </c>
      <c r="Q9" s="3">
        <f>SUM(Q2:Q8)</f>
        <v>12500</v>
      </c>
      <c r="R9" s="3">
        <f>SUBTOTAL(109,Tabell3159241255269104[Använt])</f>
        <v>0</v>
      </c>
      <c r="T9" s="16" t="s">
        <v>33</v>
      </c>
      <c r="U9" s="17" t="s">
        <v>2</v>
      </c>
      <c r="V9" s="18" t="s">
        <v>3</v>
      </c>
      <c r="X9" s="3" t="s">
        <v>34</v>
      </c>
      <c r="Y9" s="3" t="s">
        <v>2</v>
      </c>
      <c r="Z9" s="3" t="s">
        <v>3</v>
      </c>
    </row>
    <row r="10" spans="1:26" x14ac:dyDescent="0.2">
      <c r="A10" s="19" t="s">
        <v>35</v>
      </c>
      <c r="B10" s="20">
        <f>SUM(IT_152332516273849515223424826277[[#Totals],[Budget]]+IT_152332515970819210315723925326782[[#Totals],[Budget]])</f>
        <v>18000</v>
      </c>
      <c r="M10" s="3">
        <v>0</v>
      </c>
      <c r="N10" s="3">
        <v>0</v>
      </c>
      <c r="P10"/>
      <c r="Q10"/>
      <c r="R10"/>
      <c r="T10" s="21"/>
      <c r="U10" s="3">
        <v>0</v>
      </c>
      <c r="V10" s="22">
        <v>0</v>
      </c>
      <c r="Y10" s="3">
        <v>0</v>
      </c>
      <c r="Z10" s="3">
        <v>0</v>
      </c>
    </row>
    <row r="11" spans="1:26" x14ac:dyDescent="0.2">
      <c r="A11" s="23" t="s">
        <v>36</v>
      </c>
      <c r="B11" s="24">
        <f>SUM(Programvaror12202837566778891008172242256270105[[#Totals],[Budget]]+Tabell3159241255269104[[#Totals],[Budget]]+Programvaror91011192736556677889915623825226681[[#Totals],[Budget]]+Programvaror9101119273655667788994143176246260274109[[#Totals],[Budget]])</f>
        <v>39675</v>
      </c>
      <c r="L11" s="3" t="s">
        <v>23</v>
      </c>
      <c r="M11" s="3">
        <f>SUM(M2:M10)</f>
        <v>12925</v>
      </c>
      <c r="N11" s="3">
        <f>SUBTOTAL(109,Programvaror12202837566778891008172242256270105[Använt])</f>
        <v>0</v>
      </c>
      <c r="P11"/>
      <c r="Q11"/>
      <c r="R11"/>
      <c r="T11" s="25"/>
      <c r="U11" s="3">
        <v>0</v>
      </c>
      <c r="V11" s="22">
        <v>0</v>
      </c>
      <c r="X11" s="8"/>
      <c r="Y11" s="3">
        <v>0</v>
      </c>
      <c r="Z11" s="3">
        <v>0</v>
      </c>
    </row>
    <row r="12" spans="1:26" x14ac:dyDescent="0.2">
      <c r="A12" s="26" t="s">
        <v>37</v>
      </c>
      <c r="B12" s="27">
        <f>SUM(B10+B11)</f>
        <v>57675</v>
      </c>
      <c r="P12"/>
      <c r="Q12"/>
      <c r="R12"/>
      <c r="T12" s="21"/>
      <c r="U12" s="28">
        <v>0</v>
      </c>
      <c r="V12" s="22">
        <v>0</v>
      </c>
      <c r="Y12" s="3">
        <v>0</v>
      </c>
      <c r="Z12" s="3">
        <v>0</v>
      </c>
    </row>
    <row r="13" spans="1:26" ht="17" thickBot="1" x14ac:dyDescent="0.25">
      <c r="A13" s="29" t="s">
        <v>38</v>
      </c>
      <c r="B13" s="30">
        <f>SUM(B3-B12)</f>
        <v>75</v>
      </c>
      <c r="T13" s="16" t="s">
        <v>39</v>
      </c>
      <c r="U13" s="17" t="s">
        <v>2</v>
      </c>
      <c r="V13" s="18" t="s">
        <v>3</v>
      </c>
      <c r="X13" s="3" t="s">
        <v>40</v>
      </c>
      <c r="Y13" s="3" t="s">
        <v>2</v>
      </c>
      <c r="Z13" s="3" t="s">
        <v>3</v>
      </c>
    </row>
    <row r="14" spans="1:26" x14ac:dyDescent="0.2">
      <c r="T14" s="21" t="s">
        <v>41</v>
      </c>
      <c r="U14" s="28">
        <v>5000</v>
      </c>
      <c r="V14" s="22">
        <v>0</v>
      </c>
      <c r="Y14" s="3">
        <v>0</v>
      </c>
      <c r="Z14" s="3">
        <v>0</v>
      </c>
    </row>
    <row r="15" spans="1:26" x14ac:dyDescent="0.2">
      <c r="T15" s="25"/>
      <c r="U15" s="28">
        <v>0</v>
      </c>
      <c r="V15" s="22">
        <v>0</v>
      </c>
      <c r="X15" s="8"/>
      <c r="Y15" s="3">
        <v>0</v>
      </c>
      <c r="Z15" s="3">
        <v>0</v>
      </c>
    </row>
    <row r="16" spans="1:26" x14ac:dyDescent="0.2">
      <c r="T16" s="21"/>
      <c r="U16" s="28">
        <v>0</v>
      </c>
      <c r="V16" s="22">
        <v>0</v>
      </c>
      <c r="Y16" s="3">
        <v>0</v>
      </c>
      <c r="Z16" s="3">
        <v>0</v>
      </c>
    </row>
    <row r="17" spans="1:26" x14ac:dyDescent="0.2">
      <c r="T17" t="s">
        <v>23</v>
      </c>
      <c r="U17" s="3">
        <f>SUM(U2:U16)</f>
        <v>13000</v>
      </c>
      <c r="V17" s="3">
        <f>SUM(V2:V16)</f>
        <v>0</v>
      </c>
      <c r="X17" t="s">
        <v>23</v>
      </c>
      <c r="Y17" s="3">
        <f>SUM(Y2:Y16)</f>
        <v>1250</v>
      </c>
      <c r="Z17" s="3">
        <f>SUM(Z2:Z16)</f>
        <v>0</v>
      </c>
    </row>
    <row r="23" spans="1:26" ht="21" x14ac:dyDescent="0.25">
      <c r="A23" s="31"/>
    </row>
  </sheetData>
  <pageMargins left="0.7" right="0.7" top="0.75" bottom="0.75" header="0.3" footer="0.3"/>
  <tableParts count="1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FFFC37928DB43A394DED07A2D9B53" ma:contentTypeVersion="13" ma:contentTypeDescription="Skapa ett nytt dokument." ma:contentTypeScope="" ma:versionID="48f8fbab47ca1797556eed6ee7797f34">
  <xsd:schema xmlns:xsd="http://www.w3.org/2001/XMLSchema" xmlns:xs="http://www.w3.org/2001/XMLSchema" xmlns:p="http://schemas.microsoft.com/office/2006/metadata/properties" xmlns:ns2="1318319b-505b-409d-bb54-2fa7c28180fe" xmlns:ns3="22b8c720-b73f-4191-9126-eb1da5ad86ef" targetNamespace="http://schemas.microsoft.com/office/2006/metadata/properties" ma:root="true" ma:fieldsID="a9cad43a91ff844e9eb5e1454a601307" ns2:_="" ns3:_="">
    <xsd:import namespace="1318319b-505b-409d-bb54-2fa7c28180fe"/>
    <xsd:import namespace="22b8c720-b73f-4191-9126-eb1da5ad86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a2fu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8319b-505b-409d-bb54-2fa7c28180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a2fu" ma:index="11" nillable="true" ma:displayName="Person eller grupp" ma:list="UserInfo" ma:internalName="a2fu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8c720-b73f-4191-9126-eb1da5ad86e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2fu xmlns="1318319b-505b-409d-bb54-2fa7c28180fe">
      <UserInfo>
        <DisplayName/>
        <AccountId xsi:nil="true"/>
        <AccountType/>
      </UserInfo>
    </a2fu>
  </documentManagement>
</p:properties>
</file>

<file path=customXml/itemProps1.xml><?xml version="1.0" encoding="utf-8"?>
<ds:datastoreItem xmlns:ds="http://schemas.openxmlformats.org/officeDocument/2006/customXml" ds:itemID="{B47E838D-A933-41F6-8D3B-62BC8808624B}"/>
</file>

<file path=customXml/itemProps2.xml><?xml version="1.0" encoding="utf-8"?>
<ds:datastoreItem xmlns:ds="http://schemas.openxmlformats.org/officeDocument/2006/customXml" ds:itemID="{359FEDE5-8716-44CA-9029-11B2D71AFC59}"/>
</file>

<file path=customXml/itemProps3.xml><?xml version="1.0" encoding="utf-8"?>
<ds:datastoreItem xmlns:ds="http://schemas.openxmlformats.org/officeDocument/2006/customXml" ds:itemID="{DF27AB65-B4A4-4C84-ABCD-F73CF04B5C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2020-12-18T16:17:55Z</dcterms:created>
  <dcterms:modified xsi:type="dcterms:W3CDTF">2020-12-18T16:18:21Z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0x01010029CFFFC37928DB43A394DED07A2D9B53</vt:lpwstr>
  </property>
</Properties>
</file>